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LDF\"/>
    </mc:Choice>
  </mc:AlternateContent>
  <xr:revisionPtr revIDLastSave="0" documentId="13_ncr:1_{E679C168-5A64-4F34-8D02-8A4494CEB83A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720" xr2:uid="{00000000-000D-0000-FFFF-FFFF00000000}"/>
  </bookViews>
  <sheets>
    <sheet name="EAI_DET" sheetId="1" r:id="rId1"/>
  </sheets>
  <definedNames>
    <definedName name="_xlnm.Print_Area" localSheetId="0">EAI_DET!$B$2:$H$79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F17" i="1"/>
  <c r="G17" i="1"/>
  <c r="F30" i="1"/>
  <c r="G30" i="1"/>
  <c r="H32" i="1"/>
  <c r="H33" i="1"/>
  <c r="H34" i="1"/>
  <c r="H35" i="1"/>
  <c r="H31" i="1"/>
  <c r="H77" i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E71" i="1"/>
  <c r="E70" i="1" s="1"/>
  <c r="E77" i="1"/>
  <c r="E76" i="1"/>
  <c r="E64" i="1"/>
  <c r="E63" i="1"/>
  <c r="E66" i="1"/>
  <c r="E65" i="1"/>
  <c r="E59" i="1"/>
  <c r="E60" i="1"/>
  <c r="E61" i="1"/>
  <c r="E57" i="1" s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/>
  <c r="F78" i="1"/>
  <c r="D78" i="1"/>
  <c r="C78" i="1"/>
  <c r="G70" i="1"/>
  <c r="F70" i="1"/>
  <c r="D70" i="1"/>
  <c r="C70" i="1"/>
  <c r="G62" i="1"/>
  <c r="F62" i="1"/>
  <c r="D62" i="1"/>
  <c r="C62" i="1"/>
  <c r="G57" i="1"/>
  <c r="F57" i="1"/>
  <c r="D57" i="1"/>
  <c r="C57" i="1"/>
  <c r="G48" i="1"/>
  <c r="F48" i="1"/>
  <c r="D48" i="1"/>
  <c r="C48" i="1"/>
  <c r="G39" i="1"/>
  <c r="H39" i="1" s="1"/>
  <c r="F39" i="1"/>
  <c r="D39" i="1"/>
  <c r="C39" i="1"/>
  <c r="G37" i="1"/>
  <c r="F37" i="1"/>
  <c r="D37" i="1"/>
  <c r="E37" i="1" s="1"/>
  <c r="C37" i="1"/>
  <c r="D30" i="1"/>
  <c r="C30" i="1"/>
  <c r="C17" i="1"/>
  <c r="H37" i="1"/>
  <c r="E39" i="1"/>
  <c r="D68" i="1" l="1"/>
  <c r="C43" i="1"/>
  <c r="G68" i="1"/>
  <c r="F68" i="1"/>
  <c r="H78" i="1"/>
  <c r="D43" i="1"/>
  <c r="E30" i="1"/>
  <c r="E62" i="1"/>
  <c r="E78" i="1"/>
  <c r="H30" i="1"/>
  <c r="C68" i="1"/>
  <c r="C73" i="1" s="1"/>
  <c r="H57" i="1"/>
  <c r="H48" i="1"/>
  <c r="E48" i="1"/>
  <c r="E68" i="1" s="1"/>
  <c r="G43" i="1"/>
  <c r="F43" i="1"/>
  <c r="H17" i="1"/>
  <c r="E17" i="1"/>
  <c r="G73" i="1" l="1"/>
  <c r="D73" i="1"/>
  <c r="F73" i="1"/>
  <c r="H43" i="1"/>
  <c r="E43" i="1"/>
  <c r="E73" i="1" s="1"/>
  <c r="H68" i="1"/>
  <c r="H73" i="1" l="1"/>
</calcChain>
</file>

<file path=xl/sharedStrings.xml><?xml version="1.0" encoding="utf-8"?>
<sst xmlns="http://schemas.openxmlformats.org/spreadsheetml/2006/main" count="89" uniqueCount="78">
  <si>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</si>
  <si>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</si>
  <si>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</si>
  <si>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</si>
  <si>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</si>
  <si>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</si>
  <si>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</si>
  <si>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</si>
  <si>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</si>
  <si>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</si>
  <si>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</si>
  <si>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</si>
  <si>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</si>
  <si>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</si>
  <si>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</si>
  <si>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</si>
  <si>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</si>
  <si>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</si>
  <si>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</si>
  <si>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</si>
  <si>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</si>
  <si>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</si>
  <si>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</si>
  <si>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</si>
  <si>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</si>
  <si>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</si>
  <si>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</si>
  <si>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</si>
  <si>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</si>
  <si>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</si>
  <si>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</si>
  <si>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</si>
  <si>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</si>
  <si>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</si>
  <si>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</si>
  <si>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</si>
  <si>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</si>
  <si>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</si>
  <si>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</si>
  <si>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</si>
  <si>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</si>
  <si>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</si>
  <si>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</si>
  <si>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</si>
  <si>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</si>
  <si>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</si>
  <si>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</si>
  <si>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</si>
  <si>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</si>
  <si>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</si>
  <si>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</si>
  <si>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</si>
  <si>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</si>
  <si>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</si>
  <si>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</si>
  <si>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</si>
  <si>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</si>
  <si>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</si>
  <si>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</si>
  <si>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</si>
  <si>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</si>
  <si>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</si>
  <si>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</si>
  <si>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</si>
  <si>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</si>
  <si>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</si>
  <si>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</si>
  <si>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</si>
  <si>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</si>
  <si>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</si>
  <si>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</si>
  <si>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</si>
  <si>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</si>
  <si>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</si>
  <si>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</si>
  <si>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</si>
  <si>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</si>
  <si>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1° de enero al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</si>
</sst>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/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1</xdr:row>
      <xdr:rowOff>38100</xdr:rowOff>
    </xdr:from>
    <xdr:to>
      <xdr:col>1</xdr:col>
      <xdr:colOff>1405749</xdr:colOff>
      <xdr:row>4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C887F9-F96F-4D08-4494-00877D634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6" y="200025"/>
          <a:ext cx="1262873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97"/>
  <sheetViews>
    <sheetView tabSelected="1" zoomScaleNormal="100" workbookViewId="0">
      <selection activeCell="M76" sqref="M76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5.28515625" style="2" bestFit="1" customWidth="1"/>
    <col min="9" max="9" width="4.5703125" style="2" customWidth="1"/>
    <col min="10" max="10" width="11.85546875" style="2" bestFit="1" customWidth="1"/>
    <col min="11" max="16384" width="11.42578125" style="2"/>
  </cols>
  <sheetData>
    <row r="1" spans="2:10" ht="12.75" customHeight="1" thickBot="1" x14ac:dyDescent="0.25">
      <c r="I1" s="3" t="s">
        <v>0</v>
      </c>
    </row>
    <row r="2" spans="2:10" x14ac:dyDescent="0.2">
      <c r="B2" s="34" t="s">
        <v>75</v>
      </c>
      <c r="C2" s="35"/>
      <c r="D2" s="35"/>
      <c r="E2" s="35"/>
      <c r="F2" s="35"/>
      <c r="G2" s="35"/>
      <c r="H2" s="36"/>
    </row>
    <row r="3" spans="2:10" x14ac:dyDescent="0.2">
      <c r="B3" s="37" t="s">
        <v>1</v>
      </c>
      <c r="C3" s="38"/>
      <c r="D3" s="38"/>
      <c r="E3" s="38"/>
      <c r="F3" s="38"/>
      <c r="G3" s="38"/>
      <c r="H3" s="39"/>
    </row>
    <row r="4" spans="2:10" x14ac:dyDescent="0.2">
      <c r="B4" s="40" t="s">
        <v>77</v>
      </c>
      <c r="C4" s="41"/>
      <c r="D4" s="41"/>
      <c r="E4" s="41"/>
      <c r="F4" s="41"/>
      <c r="G4" s="41"/>
      <c r="H4" s="42"/>
    </row>
    <row r="5" spans="2:10" ht="12.75" thickBot="1" x14ac:dyDescent="0.25">
      <c r="B5" s="43" t="s">
        <v>2</v>
      </c>
      <c r="C5" s="44"/>
      <c r="D5" s="44"/>
      <c r="E5" s="44"/>
      <c r="F5" s="44"/>
      <c r="G5" s="44"/>
      <c r="H5" s="45"/>
    </row>
    <row r="6" spans="2:10" ht="12.75" thickBot="1" x14ac:dyDescent="0.25">
      <c r="B6" s="46" t="s">
        <v>3</v>
      </c>
      <c r="C6" s="48" t="s">
        <v>4</v>
      </c>
      <c r="D6" s="49"/>
      <c r="E6" s="49"/>
      <c r="F6" s="49"/>
      <c r="G6" s="50"/>
      <c r="H6" s="51" t="s">
        <v>5</v>
      </c>
    </row>
    <row r="7" spans="2:10" ht="30" customHeight="1" thickBot="1" x14ac:dyDescent="0.25">
      <c r="B7" s="47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2"/>
    </row>
    <row r="8" spans="2:10" ht="15" customHeight="1" x14ac:dyDescent="0.2">
      <c r="B8" s="5"/>
      <c r="C8" s="6"/>
      <c r="D8" s="6"/>
      <c r="E8" s="6"/>
      <c r="F8" s="6"/>
      <c r="G8" s="6"/>
      <c r="H8" s="6"/>
    </row>
    <row r="9" spans="2:10" x14ac:dyDescent="0.2">
      <c r="B9" s="7" t="s">
        <v>11</v>
      </c>
      <c r="C9" s="8"/>
      <c r="D9" s="8"/>
      <c r="E9" s="27"/>
      <c r="F9" s="8"/>
      <c r="G9" s="8"/>
      <c r="H9" s="27"/>
    </row>
    <row r="10" spans="2:10" x14ac:dyDescent="0.2">
      <c r="B10" s="9" t="s">
        <v>12</v>
      </c>
      <c r="C10" s="24">
        <v>1900365258</v>
      </c>
      <c r="D10" s="24">
        <v>0</v>
      </c>
      <c r="E10" s="26">
        <f>SUM(C10:D10)</f>
        <v>1900365258</v>
      </c>
      <c r="F10" s="24">
        <v>2159558228.2199998</v>
      </c>
      <c r="G10" s="24">
        <v>2159558228.2199998</v>
      </c>
      <c r="H10" s="26">
        <f>SUM(G10-C10)</f>
        <v>259192970.21999979</v>
      </c>
      <c r="J10" s="32"/>
    </row>
    <row r="11" spans="2:10" ht="1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10" x14ac:dyDescent="0.2">
      <c r="B12" s="9" t="s">
        <v>14</v>
      </c>
      <c r="C12" s="24">
        <v>101129493</v>
      </c>
      <c r="D12" s="24">
        <v>0</v>
      </c>
      <c r="E12" s="26">
        <f t="shared" si="0"/>
        <v>101129493</v>
      </c>
      <c r="F12" s="24">
        <v>111129848.73999999</v>
      </c>
      <c r="G12" s="24">
        <v>111129848.73999999</v>
      </c>
      <c r="H12" s="26">
        <f t="shared" si="1"/>
        <v>10000355.739999995</v>
      </c>
    </row>
    <row r="13" spans="2:10" x14ac:dyDescent="0.2">
      <c r="B13" s="9" t="s">
        <v>15</v>
      </c>
      <c r="C13" s="24">
        <v>531631269</v>
      </c>
      <c r="D13" s="24">
        <v>0</v>
      </c>
      <c r="E13" s="26">
        <f t="shared" si="0"/>
        <v>531631269</v>
      </c>
      <c r="F13" s="24">
        <v>562030241.40999997</v>
      </c>
      <c r="G13" s="24">
        <v>562030241.40999997</v>
      </c>
      <c r="H13" s="26">
        <f t="shared" si="1"/>
        <v>30398972.409999967</v>
      </c>
      <c r="J13" s="32"/>
    </row>
    <row r="14" spans="2:10" x14ac:dyDescent="0.2">
      <c r="B14" s="9" t="s">
        <v>16</v>
      </c>
      <c r="C14" s="24">
        <v>47039385</v>
      </c>
      <c r="D14" s="24">
        <v>0</v>
      </c>
      <c r="E14" s="26">
        <f t="shared" si="0"/>
        <v>47039385</v>
      </c>
      <c r="F14" s="24">
        <v>54615598.57</v>
      </c>
      <c r="G14" s="24">
        <v>54615598.57</v>
      </c>
      <c r="H14" s="26">
        <f t="shared" si="1"/>
        <v>7576213.5700000003</v>
      </c>
    </row>
    <row r="15" spans="2:10" x14ac:dyDescent="0.2">
      <c r="B15" s="9" t="s">
        <v>17</v>
      </c>
      <c r="C15" s="24">
        <v>14666474</v>
      </c>
      <c r="D15" s="24">
        <v>0</v>
      </c>
      <c r="E15" s="26">
        <f t="shared" si="0"/>
        <v>14666474</v>
      </c>
      <c r="F15" s="24">
        <v>32274399.039999999</v>
      </c>
      <c r="G15" s="24">
        <v>32274399.039999999</v>
      </c>
      <c r="H15" s="26">
        <f t="shared" si="1"/>
        <v>17607925.039999999</v>
      </c>
    </row>
    <row r="16" spans="2:10" ht="15" customHeight="1" x14ac:dyDescent="0.2">
      <c r="B16" s="10" t="s">
        <v>18</v>
      </c>
      <c r="C16" s="24">
        <v>0</v>
      </c>
      <c r="D16" s="24">
        <v>0</v>
      </c>
      <c r="E16" s="26">
        <f t="shared" si="0"/>
        <v>0</v>
      </c>
      <c r="F16" s="24">
        <v>0</v>
      </c>
      <c r="G16" s="24">
        <v>0</v>
      </c>
      <c r="H16" s="26">
        <f t="shared" si="1"/>
        <v>0</v>
      </c>
    </row>
    <row r="17" spans="2:8" x14ac:dyDescent="0.2">
      <c r="B17" s="9" t="s">
        <v>19</v>
      </c>
      <c r="C17" s="22">
        <f>SUM(C19:C29)</f>
        <v>1965084828.7199998</v>
      </c>
      <c r="D17" s="22">
        <f t="shared" ref="D17:G17" si="2">SUM(D19:D29)</f>
        <v>0</v>
      </c>
      <c r="E17" s="26">
        <f t="shared" si="0"/>
        <v>1965084828.7199998</v>
      </c>
      <c r="F17" s="22">
        <f t="shared" si="2"/>
        <v>1875428149.2799997</v>
      </c>
      <c r="G17" s="22">
        <f t="shared" si="2"/>
        <v>1875428149.2799997</v>
      </c>
      <c r="H17" s="26">
        <f t="shared" si="1"/>
        <v>-89656679.440000057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1311491285.3399999</v>
      </c>
      <c r="D19" s="25">
        <v>0</v>
      </c>
      <c r="E19" s="28">
        <f>SUM(C19:D19)</f>
        <v>1311491285.3399999</v>
      </c>
      <c r="F19" s="25">
        <v>1196772547.55</v>
      </c>
      <c r="G19" s="25">
        <v>1196772547.55</v>
      </c>
      <c r="H19" s="28">
        <f>SUM(G19-C19)</f>
        <v>-114718737.78999996</v>
      </c>
    </row>
    <row r="20" spans="2:8" x14ac:dyDescent="0.2">
      <c r="B20" s="12" t="s">
        <v>22</v>
      </c>
      <c r="C20" s="25">
        <v>324255652.95999998</v>
      </c>
      <c r="D20" s="25">
        <v>0</v>
      </c>
      <c r="E20" s="28">
        <f t="shared" ref="E20:E41" si="3">SUM(C20:D20)</f>
        <v>324255652.95999998</v>
      </c>
      <c r="F20" s="25">
        <v>306457198.56</v>
      </c>
      <c r="G20" s="25">
        <v>306457198.56</v>
      </c>
      <c r="H20" s="28">
        <f t="shared" ref="H20:H29" si="4">SUM(G20-C20)</f>
        <v>-17798454.399999976</v>
      </c>
    </row>
    <row r="21" spans="2:8" x14ac:dyDescent="0.2">
      <c r="B21" s="12" t="s">
        <v>23</v>
      </c>
      <c r="C21" s="25">
        <v>81419823.079999998</v>
      </c>
      <c r="D21" s="25">
        <v>0</v>
      </c>
      <c r="E21" s="28">
        <f t="shared" si="3"/>
        <v>81419823.079999998</v>
      </c>
      <c r="F21" s="25">
        <v>78038615.060000002</v>
      </c>
      <c r="G21" s="25">
        <v>78038615.060000002</v>
      </c>
      <c r="H21" s="28">
        <f t="shared" si="4"/>
        <v>-3381208.0199999958</v>
      </c>
    </row>
    <row r="22" spans="2:8" x14ac:dyDescent="0.2">
      <c r="B22" s="12" t="s">
        <v>24</v>
      </c>
      <c r="C22" s="25" t="s">
        <v>76</v>
      </c>
      <c r="D22" s="25">
        <v>0</v>
      </c>
      <c r="E22" s="28">
        <f t="shared" si="3"/>
        <v>0</v>
      </c>
      <c r="F22" s="25" t="s">
        <v>76</v>
      </c>
      <c r="G22" s="25" t="s">
        <v>76</v>
      </c>
      <c r="H22" s="28">
        <f t="shared" si="4"/>
        <v>0</v>
      </c>
    </row>
    <row r="23" spans="2:8" x14ac:dyDescent="0.2">
      <c r="B23" s="12" t="s">
        <v>25</v>
      </c>
      <c r="C23" s="25" t="s">
        <v>76</v>
      </c>
      <c r="D23" s="25">
        <v>0</v>
      </c>
      <c r="E23" s="28">
        <f t="shared" si="3"/>
        <v>0</v>
      </c>
      <c r="F23" s="25" t="s">
        <v>76</v>
      </c>
      <c r="G23" s="25" t="s">
        <v>76</v>
      </c>
      <c r="H23" s="28">
        <f t="shared" si="4"/>
        <v>0</v>
      </c>
    </row>
    <row r="24" spans="2:8" x14ac:dyDescent="0.2">
      <c r="B24" s="12" t="s">
        <v>26</v>
      </c>
      <c r="C24" s="25">
        <v>33254220.120000001</v>
      </c>
      <c r="D24" s="25">
        <v>0</v>
      </c>
      <c r="E24" s="28">
        <f t="shared" si="3"/>
        <v>33254220.120000001</v>
      </c>
      <c r="F24" s="25">
        <v>27814911.25</v>
      </c>
      <c r="G24" s="25">
        <v>27814911.25</v>
      </c>
      <c r="H24" s="28">
        <f t="shared" si="4"/>
        <v>-5439308.870000001</v>
      </c>
    </row>
    <row r="25" spans="2:8" x14ac:dyDescent="0.2">
      <c r="B25" s="12" t="s">
        <v>27</v>
      </c>
      <c r="C25" s="25" t="s">
        <v>76</v>
      </c>
      <c r="D25" s="25">
        <v>0</v>
      </c>
      <c r="E25" s="28">
        <f t="shared" si="3"/>
        <v>0</v>
      </c>
      <c r="F25" s="25" t="s">
        <v>76</v>
      </c>
      <c r="G25" s="25" t="s">
        <v>76</v>
      </c>
      <c r="H25" s="28">
        <f t="shared" si="4"/>
        <v>0</v>
      </c>
    </row>
    <row r="26" spans="2:8" x14ac:dyDescent="0.2">
      <c r="B26" s="12" t="s">
        <v>28</v>
      </c>
      <c r="C26" s="25" t="s">
        <v>76</v>
      </c>
      <c r="D26" s="25">
        <v>0</v>
      </c>
      <c r="E26" s="28">
        <f t="shared" si="3"/>
        <v>0</v>
      </c>
      <c r="F26" s="25" t="s">
        <v>76</v>
      </c>
      <c r="G26" s="25" t="s">
        <v>76</v>
      </c>
      <c r="H26" s="28">
        <f t="shared" si="4"/>
        <v>0</v>
      </c>
    </row>
    <row r="27" spans="2:8" x14ac:dyDescent="0.2">
      <c r="B27" s="12" t="s">
        <v>29</v>
      </c>
      <c r="C27" s="25">
        <v>49642057.509999998</v>
      </c>
      <c r="D27" s="25">
        <v>0</v>
      </c>
      <c r="E27" s="28">
        <f t="shared" si="3"/>
        <v>49642057.509999998</v>
      </c>
      <c r="F27" s="25">
        <v>41953807.039999999</v>
      </c>
      <c r="G27" s="25">
        <v>41953807.039999999</v>
      </c>
      <c r="H27" s="28">
        <f t="shared" si="4"/>
        <v>-7688250.4699999988</v>
      </c>
    </row>
    <row r="28" spans="2:8" x14ac:dyDescent="0.2">
      <c r="B28" s="12" t="s">
        <v>30</v>
      </c>
      <c r="C28" s="25">
        <v>165021789.71000001</v>
      </c>
      <c r="D28" s="25">
        <v>0</v>
      </c>
      <c r="E28" s="28">
        <f t="shared" si="3"/>
        <v>165021789.71000001</v>
      </c>
      <c r="F28" s="25">
        <v>166345097.97</v>
      </c>
      <c r="G28" s="25">
        <v>166345097.97</v>
      </c>
      <c r="H28" s="28">
        <f t="shared" si="4"/>
        <v>1323308.2599999905</v>
      </c>
    </row>
    <row r="29" spans="2:8" ht="24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58045971.850000001</v>
      </c>
      <c r="G29" s="25">
        <v>58045971.850000001</v>
      </c>
      <c r="H29" s="28">
        <f t="shared" si="4"/>
        <v>58045971.850000001</v>
      </c>
    </row>
    <row r="30" spans="2:8" ht="24.75" customHeight="1" x14ac:dyDescent="0.2">
      <c r="B30" s="10" t="s">
        <v>32</v>
      </c>
      <c r="C30" s="22">
        <f>SUM(C31:C35)</f>
        <v>30931917.010000002</v>
      </c>
      <c r="D30" s="22">
        <f t="shared" ref="D30:G30" si="5">SUM(D31:D35)</f>
        <v>0</v>
      </c>
      <c r="E30" s="26">
        <f t="shared" si="3"/>
        <v>30931917.010000002</v>
      </c>
      <c r="F30" s="22">
        <f t="shared" si="5"/>
        <v>23311838.41</v>
      </c>
      <c r="G30" s="22">
        <f t="shared" si="5"/>
        <v>23311838.41</v>
      </c>
      <c r="H30" s="26">
        <f>SUM(H31:H35)</f>
        <v>-7620078.5999999987</v>
      </c>
    </row>
    <row r="31" spans="2:8" x14ac:dyDescent="0.2">
      <c r="B31" s="13" t="s">
        <v>33</v>
      </c>
      <c r="C31" s="25">
        <v>3992.92</v>
      </c>
      <c r="D31" s="25">
        <v>0</v>
      </c>
      <c r="E31" s="28">
        <f t="shared" si="3"/>
        <v>3992.92</v>
      </c>
      <c r="F31" s="25">
        <v>3695.47</v>
      </c>
      <c r="G31" s="25">
        <v>3695.47</v>
      </c>
      <c r="H31" s="28">
        <f>SUM(G31-C31)</f>
        <v>-297.45000000000027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4717734.59</v>
      </c>
      <c r="G32" s="25">
        <v>4717734.59</v>
      </c>
      <c r="H32" s="28">
        <f t="shared" ref="H32:H35" si="6">SUM(G32-C32)</f>
        <v>4717734.59</v>
      </c>
    </row>
    <row r="33" spans="2:8" x14ac:dyDescent="0.2">
      <c r="B33" s="13" t="s">
        <v>35</v>
      </c>
      <c r="C33" s="25">
        <v>30927924.09</v>
      </c>
      <c r="D33" s="25">
        <v>0</v>
      </c>
      <c r="E33" s="28">
        <f t="shared" si="3"/>
        <v>30927924.09</v>
      </c>
      <c r="F33" s="25">
        <v>18590408.350000001</v>
      </c>
      <c r="G33" s="25">
        <v>18590408.350000001</v>
      </c>
      <c r="H33" s="28">
        <f t="shared" si="6"/>
        <v>-12337515.739999998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0</v>
      </c>
      <c r="D36" s="24">
        <v>0</v>
      </c>
      <c r="E36" s="28">
        <f t="shared" si="3"/>
        <v>0</v>
      </c>
      <c r="F36" s="24">
        <v>0</v>
      </c>
      <c r="G36" s="24">
        <v>0</v>
      </c>
      <c r="H36" s="26">
        <f t="shared" ref="H36:H41" si="7">SUM(G36-C36)</f>
        <v>0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3">
        <f>SUM(C10:C17,C30,C36,C37,C39)</f>
        <v>4590848624.7299995</v>
      </c>
      <c r="D43" s="53">
        <f t="shared" ref="D43:H43" si="10">SUM(D10:D17,D30,D36,D37,D39)</f>
        <v>0</v>
      </c>
      <c r="E43" s="33">
        <f t="shared" si="10"/>
        <v>4590848624.7299995</v>
      </c>
      <c r="F43" s="53">
        <f t="shared" si="10"/>
        <v>4818348303.6699991</v>
      </c>
      <c r="G43" s="53">
        <f t="shared" si="10"/>
        <v>4818348303.6699991</v>
      </c>
      <c r="H43" s="33">
        <f t="shared" si="10"/>
        <v>227499678.93999973</v>
      </c>
    </row>
    <row r="44" spans="2:8" x14ac:dyDescent="0.2">
      <c r="B44" s="7" t="s">
        <v>45</v>
      </c>
      <c r="C44" s="53"/>
      <c r="D44" s="53"/>
      <c r="E44" s="33"/>
      <c r="F44" s="53"/>
      <c r="G44" s="53"/>
      <c r="H44" s="33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872815257</v>
      </c>
      <c r="D48" s="22">
        <f t="shared" ref="D48:G48" si="11">SUM(D49:D56)</f>
        <v>-1850107.9499999993</v>
      </c>
      <c r="E48" s="26">
        <f>SUM(E49:E56)</f>
        <v>870965149.04999995</v>
      </c>
      <c r="F48" s="22">
        <f t="shared" si="11"/>
        <v>870965149.75</v>
      </c>
      <c r="G48" s="22">
        <f t="shared" si="11"/>
        <v>870965149.75</v>
      </c>
      <c r="H48" s="26">
        <f>SUM(H49:H56)</f>
        <v>-1850107.25</v>
      </c>
    </row>
    <row r="49" spans="2:8" ht="24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108985365</v>
      </c>
      <c r="D51" s="25">
        <v>-9578306.6999999993</v>
      </c>
      <c r="E51" s="28">
        <f t="shared" si="12"/>
        <v>99407058.299999997</v>
      </c>
      <c r="F51" s="25">
        <v>99407059</v>
      </c>
      <c r="G51" s="25">
        <v>99407059</v>
      </c>
      <c r="H51" s="28">
        <f t="shared" si="13"/>
        <v>-9578306</v>
      </c>
    </row>
    <row r="52" spans="2:8" ht="36" x14ac:dyDescent="0.2">
      <c r="B52" s="10" t="s">
        <v>52</v>
      </c>
      <c r="C52" s="25">
        <v>763829892</v>
      </c>
      <c r="D52" s="25">
        <v>7728198.75</v>
      </c>
      <c r="E52" s="28">
        <f t="shared" si="12"/>
        <v>771558090.75</v>
      </c>
      <c r="F52" s="25">
        <v>771558090.75</v>
      </c>
      <c r="G52" s="25">
        <v>771558090.75</v>
      </c>
      <c r="H52" s="28">
        <f t="shared" si="13"/>
        <v>7728198.75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246488490</v>
      </c>
      <c r="D57" s="22">
        <f t="shared" ref="D57:G57" si="14">SUM(D58:D61)</f>
        <v>7958996.0199999996</v>
      </c>
      <c r="E57" s="26">
        <f t="shared" si="14"/>
        <v>254447486.02000001</v>
      </c>
      <c r="F57" s="22">
        <f t="shared" si="14"/>
        <v>260332832.59</v>
      </c>
      <c r="G57" s="22">
        <f t="shared" si="14"/>
        <v>260332832.59</v>
      </c>
      <c r="H57" s="26">
        <f>SUM(H58:H61)</f>
        <v>13844342.590000004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246488490</v>
      </c>
      <c r="D61" s="25">
        <v>7958996.0199999996</v>
      </c>
      <c r="E61" s="28">
        <f t="shared" si="15"/>
        <v>254447486.02000001</v>
      </c>
      <c r="F61" s="25">
        <v>260332832.59</v>
      </c>
      <c r="G61" s="25">
        <v>260332832.59</v>
      </c>
      <c r="H61" s="28">
        <f t="shared" si="16"/>
        <v>13844342.590000004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65</v>
      </c>
      <c r="C65" s="24">
        <v>42977720.060000002</v>
      </c>
      <c r="D65" s="24">
        <v>-42977720.060000002</v>
      </c>
      <c r="E65" s="26">
        <f>SUM(D65,C65)</f>
        <v>0</v>
      </c>
      <c r="F65" s="24">
        <v>477022.5</v>
      </c>
      <c r="G65" s="24">
        <v>477022.5</v>
      </c>
      <c r="H65" s="26">
        <f>SUM(G65-C65)</f>
        <v>-42500697.560000002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67</v>
      </c>
      <c r="C68" s="22">
        <f>SUM(C48,C57,C62,C65,C66)</f>
        <v>1162281467.0599999</v>
      </c>
      <c r="D68" s="22">
        <f t="shared" ref="D68:G68" si="18">SUM(D48,D57,D62,D65,D66)</f>
        <v>-36868831.990000002</v>
      </c>
      <c r="E68" s="26">
        <f t="shared" si="18"/>
        <v>1125412635.0699999</v>
      </c>
      <c r="F68" s="22">
        <f t="shared" si="18"/>
        <v>1131775004.8399999</v>
      </c>
      <c r="G68" s="22">
        <f t="shared" si="18"/>
        <v>1131775004.8399999</v>
      </c>
      <c r="H68" s="26">
        <f>SUM(H48,H57,H62,H65,H66)</f>
        <v>-30506462.219999999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500000000</v>
      </c>
      <c r="G70" s="22">
        <f t="shared" si="19"/>
        <v>500000000</v>
      </c>
      <c r="H70" s="26">
        <f>H71</f>
        <v>500000000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500000000</v>
      </c>
      <c r="G71" s="25">
        <v>500000000</v>
      </c>
      <c r="H71" s="25">
        <f>SUM(G71-C71)</f>
        <v>500000000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5753130091.789999</v>
      </c>
      <c r="D73" s="22">
        <f t="shared" ref="D73:G73" si="21">SUM(D43,D68,D70)</f>
        <v>-36868831.990000002</v>
      </c>
      <c r="E73" s="26">
        <f t="shared" si="21"/>
        <v>5716261259.7999992</v>
      </c>
      <c r="F73" s="22">
        <f t="shared" si="21"/>
        <v>6450123308.5099993</v>
      </c>
      <c r="G73" s="22">
        <f t="shared" si="21"/>
        <v>6450123308.5099993</v>
      </c>
      <c r="H73" s="26">
        <f>SUM(H43,H68,H70)</f>
        <v>696993216.71999979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500000000</v>
      </c>
      <c r="G77" s="25">
        <v>500000000</v>
      </c>
      <c r="H77" s="28">
        <f>SUM(G77-C77)</f>
        <v>500000000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500000000</v>
      </c>
      <c r="G78" s="21">
        <f t="shared" si="23"/>
        <v>500000000</v>
      </c>
      <c r="H78" s="30">
        <f>SUM(G78-C78)</f>
        <v>500000000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rintOptions horizontalCentered="1"/>
  <pageMargins left="0.23622047244094491" right="0.23622047244094491" top="0.94488188976377963" bottom="0.35433070866141736" header="0.31496062992125984" footer="0.31496062992125984"/>
  <pageSetup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2025-04-23T19:02:48Z</cp:lastPrinted>
  <dcterms:created xsi:type="dcterms:W3CDTF">2020-01-08T20:55:35Z</dcterms:created>
  <dcterms:modified xsi:type="dcterms:W3CDTF">2026-10-08T17:15:50Z</dcterms:modified>
</cp:coreProperties>
</file>